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95" yWindow="0" windowWidth="26760" windowHeight="12165" tabRatio="783"/>
  </bookViews>
  <sheets>
    <sheet name="Haul Roads" sheetId="15" r:id="rId1"/>
  </sheets>
  <definedNames>
    <definedName name="_xlnm.Print_Area" localSheetId="0">'Haul Roads'!$A$1:$F$19</definedName>
  </definedNames>
  <calcPr calcId="145621"/>
</workbook>
</file>

<file path=xl/calcChain.xml><?xml version="1.0" encoding="utf-8"?>
<calcChain xmlns="http://schemas.openxmlformats.org/spreadsheetml/2006/main">
  <c r="J7" i="15" l="1"/>
  <c r="J6" i="15"/>
  <c r="J5" i="15"/>
  <c r="J4" i="15"/>
  <c r="J3" i="15"/>
  <c r="B9" i="15" l="1"/>
  <c r="B18" i="15" l="1"/>
  <c r="C18" i="15" s="1"/>
  <c r="B14" i="15"/>
  <c r="B13" i="15"/>
  <c r="B19" i="15"/>
  <c r="C19" i="15" s="1"/>
  <c r="D19" i="15" l="1"/>
  <c r="D18" i="15"/>
  <c r="E19" i="15"/>
  <c r="E18" i="15"/>
</calcChain>
</file>

<file path=xl/sharedStrings.xml><?xml version="1.0" encoding="utf-8"?>
<sst xmlns="http://schemas.openxmlformats.org/spreadsheetml/2006/main" count="38" uniqueCount="35">
  <si>
    <r>
      <t>PM</t>
    </r>
    <r>
      <rPr>
        <vertAlign val="subscript"/>
        <sz val="10"/>
        <rFont val="Arial"/>
        <family val="2"/>
      </rPr>
      <t>10</t>
    </r>
  </si>
  <si>
    <r>
      <t>PM</t>
    </r>
    <r>
      <rPr>
        <vertAlign val="subscript"/>
        <sz val="10"/>
        <rFont val="Arial"/>
        <family val="2"/>
      </rPr>
      <t>2.5</t>
    </r>
  </si>
  <si>
    <t>Reference</t>
  </si>
  <si>
    <t>Emission
Rate
(lbs/hr)</t>
  </si>
  <si>
    <t>Emission
Total
(tons/year)</t>
  </si>
  <si>
    <t>Annual Production</t>
  </si>
  <si>
    <t>Pollutant</t>
  </si>
  <si>
    <t>tons/year</t>
  </si>
  <si>
    <t>tons/hour</t>
  </si>
  <si>
    <t>PM10</t>
  </si>
  <si>
    <t>PM2.5</t>
  </si>
  <si>
    <t>Haul Roads</t>
  </si>
  <si>
    <t>Type of Control</t>
  </si>
  <si>
    <t>AP-42 13.2.2 &amp; DAQ
Haul Road Guidance</t>
  </si>
  <si>
    <t>Empty Truck Weight</t>
  </si>
  <si>
    <t>Loaded Truck Weight</t>
  </si>
  <si>
    <t>Weight of Load</t>
  </si>
  <si>
    <t>tons</t>
  </si>
  <si>
    <t>Silt Content</t>
  </si>
  <si>
    <t>Truck Information</t>
  </si>
  <si>
    <t>Haul Road Information</t>
  </si>
  <si>
    <t>Production Rates</t>
  </si>
  <si>
    <t>Hourly Rates</t>
  </si>
  <si>
    <t>feet</t>
  </si>
  <si>
    <t>Uncontrolled Emission Factor
(lb/VMT)</t>
  </si>
  <si>
    <t>Controlled Emission Factor
(lb/VMT)</t>
  </si>
  <si>
    <t>a</t>
  </si>
  <si>
    <t>b</t>
  </si>
  <si>
    <t>k (lb/VMT)</t>
  </si>
  <si>
    <t>Hourly Vehicle Miles Traveled</t>
  </si>
  <si>
    <t>Annual Vehicle Miles Traveled</t>
  </si>
  <si>
    <t>miles</t>
  </si>
  <si>
    <t>Haul Road One-Way Length</t>
  </si>
  <si>
    <t>surface material silt content (%)</t>
  </si>
  <si>
    <t>Basic Watering - (70%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</si>
</sst>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74" formatCode="#,##0.0"/>
  </numFmts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2E4F4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1"/>
    <xf numFmtId="0" fontId="2" fillId="0" borderId="0" xfId="1" applyFill="1" applyBorder="1"/>
    <xf numFmtId="0" fontId="0" fillId="0" borderId="7" xfId="1" applyFont="1" applyFill="1" applyBorder="1"/>
    <xf numFmtId="0" fontId="0" fillId="0" borderId="9" xfId="1" applyFont="1" applyFill="1" applyBorder="1"/>
    <xf numFmtId="0" fontId="0" fillId="0" borderId="8" xfId="1" applyFont="1" applyFill="1" applyBorder="1"/>
    <xf numFmtId="0" fontId="0" fillId="2" borderId="6" xfId="1" applyFont="1" applyFill="1" applyBorder="1"/>
    <xf numFmtId="0" fontId="3" fillId="4" borderId="18" xfId="0" applyFont="1" applyFill="1" applyBorder="1" applyAlignment="1"/>
    <xf numFmtId="0" fontId="3" fillId="4" borderId="4" xfId="0" applyFont="1" applyFill="1" applyBorder="1" applyAlignment="1"/>
    <xf numFmtId="0" fontId="3" fillId="4" borderId="5" xfId="0" applyFont="1" applyFill="1" applyBorder="1" applyAlignment="1"/>
    <xf numFmtId="0" fontId="3" fillId="4" borderId="15" xfId="0" applyFont="1" applyFill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0" fillId="0" borderId="0" xfId="1" applyFont="1"/>
    <xf numFmtId="0" fontId="2" fillId="3" borderId="0" xfId="1" applyFill="1"/>
    <xf numFmtId="0" fontId="0" fillId="0" borderId="0" xfId="1" applyFont="1" applyFill="1" applyBorder="1"/>
    <xf numFmtId="0" fontId="0" fillId="0" borderId="22" xfId="1" applyFont="1" applyFill="1" applyBorder="1"/>
    <xf numFmtId="3" fontId="0" fillId="0" borderId="2" xfId="1" applyNumberFormat="1" applyFont="1" applyFill="1" applyBorder="1" applyAlignment="1"/>
    <xf numFmtId="0" fontId="0" fillId="0" borderId="23" xfId="1" applyFont="1" applyFill="1" applyBorder="1"/>
    <xf numFmtId="0" fontId="0" fillId="0" borderId="24" xfId="1" applyFont="1" applyFill="1" applyBorder="1"/>
    <xf numFmtId="0" fontId="0" fillId="0" borderId="26" xfId="1" applyFont="1" applyFill="1" applyBorder="1"/>
    <xf numFmtId="0" fontId="6" fillId="0" borderId="13" xfId="3" applyFont="1" applyBorder="1"/>
    <xf numFmtId="0" fontId="6" fillId="0" borderId="12" xfId="3" applyFont="1" applyBorder="1"/>
    <xf numFmtId="2" fontId="0" fillId="0" borderId="3" xfId="1" applyNumberFormat="1" applyFont="1" applyFill="1" applyBorder="1"/>
    <xf numFmtId="2" fontId="0" fillId="2" borderId="2" xfId="1" applyNumberFormat="1" applyFont="1" applyFill="1" applyBorder="1"/>
    <xf numFmtId="164" fontId="0" fillId="2" borderId="2" xfId="1" applyNumberFormat="1" applyFont="1" applyFill="1" applyBorder="1"/>
    <xf numFmtId="0" fontId="6" fillId="0" borderId="19" xfId="3" applyFont="1" applyBorder="1"/>
    <xf numFmtId="174" fontId="0" fillId="0" borderId="1" xfId="1" applyNumberFormat="1" applyFont="1" applyFill="1" applyBorder="1"/>
    <xf numFmtId="3" fontId="0" fillId="0" borderId="1" xfId="1" applyNumberFormat="1" applyFont="1" applyFill="1" applyBorder="1"/>
    <xf numFmtId="0" fontId="2" fillId="5" borderId="0" xfId="1" applyFill="1"/>
    <xf numFmtId="9" fontId="2" fillId="5" borderId="0" xfId="1" applyNumberFormat="1" applyFill="1"/>
    <xf numFmtId="3" fontId="0" fillId="3" borderId="1" xfId="1" applyNumberFormat="1" applyFont="1" applyFill="1" applyBorder="1" applyProtection="1">
      <protection locked="0"/>
    </xf>
    <xf numFmtId="3" fontId="0" fillId="3" borderId="17" xfId="1" applyNumberFormat="1" applyFont="1" applyFill="1" applyBorder="1" applyProtection="1">
      <protection locked="0"/>
    </xf>
    <xf numFmtId="3" fontId="0" fillId="3" borderId="2" xfId="1" applyNumberFormat="1" applyFont="1" applyFill="1" applyBorder="1" applyProtection="1">
      <protection locked="0"/>
    </xf>
    <xf numFmtId="0" fontId="5" fillId="0" borderId="0" xfId="1" applyFont="1" applyBorder="1" applyAlignment="1">
      <alignment horizontal="center"/>
    </xf>
    <xf numFmtId="0" fontId="0" fillId="0" borderId="11" xfId="1" applyFont="1" applyFill="1" applyBorder="1" applyAlignment="1">
      <alignment horizontal="center" vertical="center" wrapText="1"/>
    </xf>
    <xf numFmtId="0" fontId="0" fillId="0" borderId="10" xfId="1" applyFont="1" applyFill="1" applyBorder="1" applyAlignment="1">
      <alignment horizontal="center" vertical="center" wrapText="1"/>
    </xf>
    <xf numFmtId="3" fontId="0" fillId="3" borderId="20" xfId="1" applyNumberFormat="1" applyFont="1" applyFill="1" applyBorder="1" applyAlignment="1" applyProtection="1">
      <protection locked="0"/>
    </xf>
    <xf numFmtId="3" fontId="0" fillId="3" borderId="25" xfId="1" applyNumberFormat="1" applyFont="1" applyFill="1" applyBorder="1" applyAlignment="1" applyProtection="1">
      <protection locked="0"/>
    </xf>
    <xf numFmtId="3" fontId="0" fillId="3" borderId="21" xfId="1" applyNumberFormat="1" applyFont="1" applyFill="1" applyBorder="1" applyAlignment="1" applyProtection="1">
      <protection locked="0"/>
    </xf>
  </cellXfs>
  <cellStyles count="5">
    <cellStyle name="Comma 2" xfId="2"/>
    <cellStyle name="Comma 3" xfId="4"/>
    <cellStyle name="Normal" xfId="0" builtinId="0"/>
    <cellStyle name="Normal 2" xfId="1"/>
    <cellStyle name="Normal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CC"/>
      <color rgb="FFA2E4F4"/>
      <color rgb="FF8EDFF2"/>
      <color rgb="FF57CFE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28.28515625" style="1" bestFit="1" customWidth="1"/>
    <col min="2" max="2" width="12.5703125" style="1" bestFit="1" customWidth="1"/>
    <col min="3" max="3" width="10.42578125" style="1" bestFit="1" customWidth="1"/>
    <col min="4" max="4" width="10.5703125" style="1" bestFit="1" customWidth="1"/>
    <col min="5" max="5" width="10.5703125" style="1" customWidth="1"/>
    <col min="6" max="6" width="18.28515625" style="1" bestFit="1" customWidth="1"/>
    <col min="7" max="7" width="9.28515625" style="1" bestFit="1" customWidth="1"/>
    <col min="8" max="8" width="27.28515625" style="1" hidden="1" customWidth="1"/>
    <col min="9" max="9" width="12.28515625" style="1" hidden="1" customWidth="1"/>
    <col min="10" max="10" width="12.28515625" hidden="1" customWidth="1"/>
    <col min="11" max="16384" width="8.85546875" style="1"/>
  </cols>
  <sheetData>
    <row r="1" spans="1:10" ht="21" thickBot="1" x14ac:dyDescent="0.35">
      <c r="A1" s="34" t="s">
        <v>11</v>
      </c>
      <c r="B1" s="34"/>
      <c r="C1" s="34"/>
      <c r="D1" s="34"/>
      <c r="E1" s="34"/>
      <c r="F1" s="34"/>
      <c r="H1" s="13" t="s">
        <v>18</v>
      </c>
      <c r="I1" s="14">
        <v>4.8</v>
      </c>
      <c r="J1" s="13" t="s">
        <v>33</v>
      </c>
    </row>
    <row r="2" spans="1:10" x14ac:dyDescent="0.2">
      <c r="A2" s="7" t="s">
        <v>21</v>
      </c>
      <c r="B2" s="8"/>
      <c r="C2" s="9"/>
      <c r="D2" s="13"/>
      <c r="E2" s="13"/>
      <c r="F2" s="13"/>
    </row>
    <row r="3" spans="1:10" x14ac:dyDescent="0.2">
      <c r="A3" s="21" t="s">
        <v>22</v>
      </c>
      <c r="B3" s="31">
        <v>500</v>
      </c>
      <c r="C3" s="4" t="s">
        <v>8</v>
      </c>
      <c r="D3" s="13"/>
      <c r="E3" s="13"/>
      <c r="F3" s="13"/>
      <c r="I3" s="30">
        <v>0.7</v>
      </c>
      <c r="J3" s="13" t="str">
        <f>CONCATENATE("Basic Watering - (",I3*100,"% control)")</f>
        <v>Basic Watering - (70% control)</v>
      </c>
    </row>
    <row r="4" spans="1:10" ht="13.5" thickBot="1" x14ac:dyDescent="0.25">
      <c r="A4" s="22" t="s">
        <v>5</v>
      </c>
      <c r="B4" s="33">
        <v>500000</v>
      </c>
      <c r="C4" s="3" t="s">
        <v>7</v>
      </c>
      <c r="D4" s="13"/>
      <c r="E4" s="13"/>
      <c r="F4" s="13"/>
      <c r="I4" s="30">
        <v>0.75</v>
      </c>
      <c r="J4" s="13" t="str">
        <f>CONCATENATE("Road Base with Watering - (",I4*100,"% control)")</f>
        <v>Road Base with Watering - (75% control)</v>
      </c>
    </row>
    <row r="5" spans="1:10" ht="13.5" thickBot="1" x14ac:dyDescent="0.25">
      <c r="A5" s="15"/>
      <c r="B5" s="15"/>
      <c r="C5" s="15"/>
      <c r="D5" s="15"/>
      <c r="E5" s="15"/>
      <c r="F5" s="15"/>
      <c r="I5" s="30">
        <v>0.85</v>
      </c>
      <c r="J5" s="13" t="str">
        <f>CONCATENATE("Chemical Suppressant &amp; Watering - (",I5*100,"% control)")</f>
        <v>Chemical Suppressant &amp; Watering - (85% control)</v>
      </c>
    </row>
    <row r="6" spans="1:10" x14ac:dyDescent="0.2">
      <c r="A6" s="7" t="s">
        <v>19</v>
      </c>
      <c r="B6" s="8"/>
      <c r="C6" s="9"/>
      <c r="D6" s="15"/>
      <c r="E6" s="15"/>
      <c r="F6" s="15"/>
      <c r="I6" s="30">
        <v>0.9</v>
      </c>
      <c r="J6" s="13" t="str">
        <f>CONCATENATE("Paving with Sweeping &amp; Watering - (",I6*100,"% control)")</f>
        <v>Paving with Sweeping &amp; Watering - (90% control)</v>
      </c>
    </row>
    <row r="7" spans="1:10" x14ac:dyDescent="0.2">
      <c r="A7" s="21" t="s">
        <v>14</v>
      </c>
      <c r="B7" s="31">
        <v>20</v>
      </c>
      <c r="C7" s="4" t="s">
        <v>17</v>
      </c>
      <c r="D7" s="15"/>
      <c r="E7" s="15"/>
      <c r="F7" s="15"/>
      <c r="I7" s="30">
        <v>0.95</v>
      </c>
      <c r="J7" s="13" t="str">
        <f>CONCATENATE("Paving with Vacuum Sweeping &amp; Watering - (",I7*100,"% control)")</f>
        <v>Paving with Vacuum Sweeping &amp; Watering - (95% control)</v>
      </c>
    </row>
    <row r="8" spans="1:10" x14ac:dyDescent="0.2">
      <c r="A8" s="26" t="s">
        <v>16</v>
      </c>
      <c r="B8" s="32">
        <v>40</v>
      </c>
      <c r="C8" s="4" t="s">
        <v>17</v>
      </c>
      <c r="D8" s="15"/>
      <c r="E8" s="15"/>
      <c r="F8" s="15"/>
      <c r="J8" s="1"/>
    </row>
    <row r="9" spans="1:10" ht="13.5" thickBot="1" x14ac:dyDescent="0.25">
      <c r="A9" s="22" t="s">
        <v>15</v>
      </c>
      <c r="B9" s="17">
        <f>SUM(B7:B8)</f>
        <v>60</v>
      </c>
      <c r="C9" s="3" t="s">
        <v>17</v>
      </c>
      <c r="D9" s="15"/>
      <c r="E9" s="15"/>
      <c r="F9" s="15"/>
      <c r="I9" s="13" t="s">
        <v>9</v>
      </c>
      <c r="J9" s="13" t="s">
        <v>10</v>
      </c>
    </row>
    <row r="10" spans="1:10" ht="13.5" thickBot="1" x14ac:dyDescent="0.25">
      <c r="A10" s="15"/>
      <c r="B10" s="15"/>
      <c r="C10" s="15"/>
      <c r="D10" s="15"/>
      <c r="E10" s="15"/>
      <c r="F10" s="15"/>
      <c r="H10" s="13" t="s">
        <v>28</v>
      </c>
      <c r="I10" s="29">
        <v>1.5</v>
      </c>
      <c r="J10" s="29">
        <v>0.15</v>
      </c>
    </row>
    <row r="11" spans="1:10" x14ac:dyDescent="0.2">
      <c r="A11" s="7" t="s">
        <v>20</v>
      </c>
      <c r="B11" s="8"/>
      <c r="C11" s="8"/>
      <c r="D11" s="8"/>
      <c r="E11" s="8"/>
      <c r="F11" s="9"/>
      <c r="H11" s="13" t="s">
        <v>26</v>
      </c>
      <c r="I11" s="29">
        <v>0.9</v>
      </c>
      <c r="J11" s="29">
        <v>0.9</v>
      </c>
    </row>
    <row r="12" spans="1:10" x14ac:dyDescent="0.2">
      <c r="A12" s="21" t="s">
        <v>32</v>
      </c>
      <c r="B12" s="31">
        <v>2000</v>
      </c>
      <c r="C12" s="18" t="s">
        <v>23</v>
      </c>
      <c r="D12" s="18"/>
      <c r="E12" s="18"/>
      <c r="F12" s="16"/>
      <c r="H12" s="13" t="s">
        <v>27</v>
      </c>
      <c r="I12" s="29">
        <v>0.45</v>
      </c>
      <c r="J12" s="29">
        <v>0.45</v>
      </c>
    </row>
    <row r="13" spans="1:10" x14ac:dyDescent="0.2">
      <c r="A13" s="26" t="s">
        <v>29</v>
      </c>
      <c r="B13" s="27">
        <f>(B3/$B$8)*($B$12/5280)*2</f>
        <v>9.4696969696969688</v>
      </c>
      <c r="C13" s="19" t="s">
        <v>31</v>
      </c>
      <c r="D13" s="19"/>
      <c r="E13" s="19"/>
      <c r="F13" s="20"/>
      <c r="H13" s="13"/>
      <c r="J13" s="1"/>
    </row>
    <row r="14" spans="1:10" x14ac:dyDescent="0.2">
      <c r="A14" s="26" t="s">
        <v>30</v>
      </c>
      <c r="B14" s="28">
        <f>(B4/$B$8)*($B$12/5280)*2</f>
        <v>9469.69696969697</v>
      </c>
      <c r="C14" s="19" t="s">
        <v>31</v>
      </c>
      <c r="D14" s="19"/>
      <c r="E14" s="19"/>
      <c r="F14" s="20"/>
      <c r="J14" s="1"/>
    </row>
    <row r="15" spans="1:10" ht="13.5" thickBot="1" x14ac:dyDescent="0.25">
      <c r="A15" s="22" t="s">
        <v>12</v>
      </c>
      <c r="B15" s="37" t="s">
        <v>34</v>
      </c>
      <c r="C15" s="38"/>
      <c r="D15" s="38"/>
      <c r="E15" s="38"/>
      <c r="F15" s="39"/>
      <c r="H15" s="13"/>
      <c r="J15" s="1"/>
    </row>
    <row r="16" spans="1:10" ht="13.5" thickBot="1" x14ac:dyDescent="0.25">
      <c r="A16" s="15"/>
      <c r="B16" s="15"/>
      <c r="C16" s="15"/>
      <c r="D16" s="15"/>
      <c r="E16" s="15"/>
      <c r="F16" s="15"/>
      <c r="H16" s="13"/>
      <c r="J16" s="1"/>
    </row>
    <row r="17" spans="1:10" ht="56.25" customHeight="1" thickBot="1" x14ac:dyDescent="0.25">
      <c r="A17" s="10" t="s">
        <v>6</v>
      </c>
      <c r="B17" s="11" t="s">
        <v>24</v>
      </c>
      <c r="C17" s="11" t="s">
        <v>25</v>
      </c>
      <c r="D17" s="11" t="s">
        <v>3</v>
      </c>
      <c r="E17" s="11" t="s">
        <v>4</v>
      </c>
      <c r="F17" s="12" t="s">
        <v>2</v>
      </c>
      <c r="J17" s="1"/>
    </row>
    <row r="18" spans="1:10" ht="15.75" x14ac:dyDescent="0.3">
      <c r="A18" s="5" t="s">
        <v>0</v>
      </c>
      <c r="B18" s="23">
        <f>($I$10*(($I$1/12)^$I$11)*(((AVERAGE($B$7,$B$9)/3)^$I$12)))</f>
        <v>2.1094424563456746</v>
      </c>
      <c r="C18" s="23">
        <f>IF($B$15=$J$7,B18*(1-$I$7),IF($B$15=$J$6,B18*(1-$I$6),IF($B$15=$J$5,B18*(1-$I$5),IF($B$15=$J$4,B18*(1-$I$4),B18*(1-$I$3)))))</f>
        <v>0.63283273690370245</v>
      </c>
      <c r="D18" s="23">
        <f>C18*$B$13</f>
        <v>5.9927342509820303</v>
      </c>
      <c r="E18" s="23">
        <f>C18*$B$14/2000</f>
        <v>2.9963671254910156</v>
      </c>
      <c r="F18" s="35" t="s">
        <v>13</v>
      </c>
      <c r="J18" s="1"/>
    </row>
    <row r="19" spans="1:10" ht="16.5" thickBot="1" x14ac:dyDescent="0.35">
      <c r="A19" s="6" t="s">
        <v>1</v>
      </c>
      <c r="B19" s="25">
        <f>($J$10*(($I$1/12)^$J$11)*(((AVERAGE($B$7,$B$9)/3)^$J$12)))</f>
        <v>0.21094424563456746</v>
      </c>
      <c r="C19" s="25">
        <f>IF($B$15=$J$7,B19*(1-$I$7),IF($B$15=$J$6,B19*(1-$I$6),IF($B$15=$J$5,B19*(1-$I$5),IF($B$15=$J$4,B19*(1-$I$4),B19*(1-$I$3)))))</f>
        <v>6.3283273690370248E-2</v>
      </c>
      <c r="D19" s="24">
        <f>C19*$B$13</f>
        <v>0.59927342509820303</v>
      </c>
      <c r="E19" s="24">
        <f>C19*$B$14/2000</f>
        <v>0.29963671254910157</v>
      </c>
      <c r="F19" s="36"/>
      <c r="J19" s="1"/>
    </row>
    <row r="20" spans="1:10" x14ac:dyDescent="0.2">
      <c r="A20" s="2"/>
      <c r="B20" s="2"/>
      <c r="C20" s="2"/>
      <c r="D20" s="2"/>
      <c r="E20" s="2"/>
      <c r="F20" s="2"/>
      <c r="J20" s="1"/>
    </row>
    <row r="21" spans="1:10" x14ac:dyDescent="0.2">
      <c r="J21" s="1"/>
    </row>
    <row r="22" spans="1:10" x14ac:dyDescent="0.2">
      <c r="J22" s="1"/>
    </row>
    <row r="23" spans="1:10" x14ac:dyDescent="0.2">
      <c r="J23" s="1"/>
    </row>
    <row r="24" spans="1:10" x14ac:dyDescent="0.2">
      <c r="J24" s="1"/>
    </row>
    <row r="25" spans="1:10" x14ac:dyDescent="0.2">
      <c r="J25" s="1"/>
    </row>
    <row r="26" spans="1:10" x14ac:dyDescent="0.2">
      <c r="J26" s="1"/>
    </row>
    <row r="27" spans="1:10" x14ac:dyDescent="0.2">
      <c r="J27" s="1"/>
    </row>
    <row r="28" spans="1:10" x14ac:dyDescent="0.2">
      <c r="J28" s="1"/>
    </row>
    <row r="29" spans="1:10" x14ac:dyDescent="0.2">
      <c r="J29" s="1"/>
    </row>
    <row r="30" spans="1:10" ht="12" customHeight="1" x14ac:dyDescent="0.2">
      <c r="J30" s="1"/>
    </row>
    <row r="31" spans="1:10" x14ac:dyDescent="0.2">
      <c r="J31" s="1"/>
    </row>
    <row r="32" spans="1:10" x14ac:dyDescent="0.2">
      <c r="J32" s="1"/>
    </row>
    <row r="33" spans="10:10" x14ac:dyDescent="0.2">
      <c r="J33" s="1"/>
    </row>
    <row r="34" spans="10:10" x14ac:dyDescent="0.2">
      <c r="J34" s="1"/>
    </row>
    <row r="35" spans="10:10" x14ac:dyDescent="0.2">
      <c r="J35" s="1"/>
    </row>
  </sheetData>
  <sheetProtection password="ED7B" sheet="1" objects="1" scenarios="1" selectLockedCells="1"/>
  <protectedRanges>
    <protectedRange sqref="B18:B19 B7:B9 B3:B4 B12:B15" name="Input Cells"/>
  </protectedRanges>
  <mergeCells count="3">
    <mergeCell ref="A1:F1"/>
    <mergeCell ref="F18:F19"/>
    <mergeCell ref="B15:F15"/>
  </mergeCells>
  <conditionalFormatting sqref="B9">
    <cfRule type="cellIs" dxfId="0" priority="1" operator="greaterThan">
      <formula>62.5</formula>
    </cfRule>
  </conditionalFormatting>
  <dataValidations count="1">
    <dataValidation type="list" allowBlank="1" showInputMessage="1" showErrorMessage="1" sqref="B15">
      <formula1>$J$3:$J$7</formula1>
    </dataValidation>
  </dataValidations>
  <pageMargins left="0.7" right="0.7" top="0.75" bottom="0.75" header="0.3" footer="0.3"/>
  <pageSetup orientation="portrait" r:id="rId1"/>
  <headerFooter>
    <oddHeader>&amp;L&amp;G</oddHeader>
    <oddFooter>&amp;CPage &amp;P of &amp;N&amp;RVersion 1.0
November 29,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Haul Roads</vt:lpstr>
      <vt:lpstr>'Haul Roads'!Print_Area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DAQ</dc:creator>
  <cp:keywords>Emission Calculations</cp:keywords>
  <cp:lastModifiedBy>Alan Humpherys</cp:lastModifiedBy>
  <cp:lastPrinted>2018-11-29T18:39:53Z</cp:lastPrinted>
  <dcterms:created xsi:type="dcterms:W3CDTF">2018-06-18T20:27:23Z</dcterms:created>
  <dcterms:modified xsi:type="dcterms:W3CDTF">2018-11-29T18:46:09Z</dcterms:modified>
</cp:coreProperties>
</file>